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<sst xmlns="http://schemas.openxmlformats.org/spreadsheetml/2006/main" count="340" uniqueCount="93">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</sst>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175">
      <selection activeCell="H186" sqref="H186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57421875" style="3" customWidth="1"/>
    <col min="6" max="6" width="23.00390625" style="3" customWidth="1"/>
    <col min="7" max="10" width="19.421875" style="3" customWidth="1"/>
    <col min="11" max="16384" width="9.851562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17650.72214</v>
      </c>
      <c r="G14" s="21">
        <f>G17</f>
        <v>4246.25714</v>
      </c>
      <c r="H14" s="21">
        <f>H17</f>
        <v>5537.688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17650.72214</v>
      </c>
      <c r="G17" s="23">
        <f>G19+G24+G29+G34+G39+G44+G59+G64+G69+G74+G79+G84+G89+G94</f>
        <v>4246.25714</v>
      </c>
      <c r="H17" s="23">
        <f>H19+H24+H29+H34+H39+H44+H59+H64+H69+H74+H79+H84+H89+H94+H102</f>
        <v>5537.688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7494.3308</v>
      </c>
      <c r="G19" s="28">
        <f>SUM(G20:G23)</f>
        <v>1264.8388</v>
      </c>
      <c r="H19" s="28">
        <f>SUM(H20:H23)</f>
        <v>1629.409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7494.3308</v>
      </c>
      <c r="G22" s="29">
        <v>1264.8388</v>
      </c>
      <c r="H22" s="29">
        <v>1629.409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184.0422</v>
      </c>
      <c r="G24" s="28">
        <f>SUM(G25:G28)</f>
        <v>46.1472</v>
      </c>
      <c r="H24" s="28">
        <f>SUM(H25:H28)</f>
        <v>45.965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184.0422</v>
      </c>
      <c r="G27" s="29">
        <v>46.1472</v>
      </c>
      <c r="H27" s="29">
        <v>45.965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551.58</v>
      </c>
      <c r="G29" s="28">
        <f>SUM(G30:G33)</f>
        <v>137.895</v>
      </c>
      <c r="H29" s="28">
        <f>SUM(H30:H33)</f>
        <v>137.895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551.58</v>
      </c>
      <c r="G32" s="29">
        <v>137.895</v>
      </c>
      <c r="H32" s="29">
        <v>137.895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95.517</v>
      </c>
      <c r="G39" s="28">
        <f>SUM(G40:G43)</f>
        <v>63</v>
      </c>
      <c r="H39" s="28">
        <f>SUM(H40:H43)</f>
        <v>32.517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95.517</v>
      </c>
      <c r="G42" s="29">
        <v>63</v>
      </c>
      <c r="H42" s="29">
        <v>32.517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427.53144</v>
      </c>
      <c r="G59" s="28">
        <f>SUM(G60:G63)</f>
        <v>70.40244</v>
      </c>
      <c r="H59" s="28">
        <f>SUM(H60:H63)</f>
        <v>114.406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427.53144</v>
      </c>
      <c r="G62" s="29">
        <v>70.40244</v>
      </c>
      <c r="H62" s="29">
        <v>114.406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614.342</v>
      </c>
      <c r="G64" s="28">
        <f>SUM(G65:G68)</f>
        <v>154.373</v>
      </c>
      <c r="H64" s="28">
        <f>SUM(H65:H68)</f>
        <v>153.323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614.342</v>
      </c>
      <c r="G67" s="29">
        <v>154.373</v>
      </c>
      <c r="H67" s="29">
        <v>153.323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564.39604</v>
      </c>
      <c r="G69" s="28">
        <f>SUM(G70:G73)</f>
        <v>21.86404</v>
      </c>
      <c r="H69" s="28">
        <f>SUM(H70:H73)</f>
        <v>170.844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564.39604</v>
      </c>
      <c r="G72" s="29">
        <v>21.86404</v>
      </c>
      <c r="H72" s="29">
        <f>185.844-15</f>
        <v>170.844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987.8184</v>
      </c>
      <c r="G74" s="34">
        <f>G77</f>
        <v>193.7244</v>
      </c>
      <c r="H74" s="35">
        <f>H77</f>
        <v>264.698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987.8184</v>
      </c>
      <c r="G77" s="36">
        <v>193.7244</v>
      </c>
      <c r="H77" s="36">
        <v>264.698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1395.4434</v>
      </c>
      <c r="G84" s="28">
        <f>G87</f>
        <v>980.4844</v>
      </c>
      <c r="H84" s="28">
        <f>H87</f>
        <v>414.95899999999995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1395.4434</v>
      </c>
      <c r="G87" s="29">
        <v>980.4844</v>
      </c>
      <c r="H87" s="29">
        <f>594.959-180</f>
        <v>414.95899999999995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3704.9455900000003</v>
      </c>
      <c r="G89" s="37">
        <f>G90+G91+G92+G93</f>
        <v>961.14259</v>
      </c>
      <c r="H89" s="37">
        <f>H90+H91+H92+H93</f>
        <v>914.601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3704.9455900000003</v>
      </c>
      <c r="G92" s="29">
        <v>961.14259</v>
      </c>
      <c r="H92" s="29">
        <v>914.601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730.59527</v>
      </c>
      <c r="G94" s="37">
        <f>G95+G96+G97+G98</f>
        <v>161.16527</v>
      </c>
      <c r="H94" s="37">
        <f>H95+H96+H97+H98</f>
        <v>189.81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730.59527</v>
      </c>
      <c r="G97" s="29">
        <v>161.16527</v>
      </c>
      <c r="H97" s="29">
        <v>189.81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0</v>
      </c>
      <c r="G99" s="37">
        <f>G100+G101+G102+G103</f>
        <v>0</v>
      </c>
      <c r="H99" s="37">
        <f>H100+H101+H102+H103</f>
        <v>1136.141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v>0</v>
      </c>
      <c r="G102" s="36">
        <v>0</v>
      </c>
      <c r="H102" s="36">
        <f>180+956.141</f>
        <v>1136.141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1999.9769999999999</v>
      </c>
      <c r="G104" s="21">
        <f>G105+G106+G107+G108</f>
        <v>499.977</v>
      </c>
      <c r="H104" s="21">
        <f>H105+H106+H107+H108</f>
        <v>500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1999.9769999999999</v>
      </c>
      <c r="G107" s="23">
        <f>G112</f>
        <v>499.977</v>
      </c>
      <c r="H107" s="23">
        <f>H112</f>
        <v>500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1999.9769999999999</v>
      </c>
      <c r="G109" s="28">
        <f>G113+G112+G111+G110</f>
        <v>499.977</v>
      </c>
      <c r="H109" s="28">
        <f>H113+H112+H111+H110</f>
        <v>500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1999.9769999999999</v>
      </c>
      <c r="G112" s="29">
        <v>499.977</v>
      </c>
      <c r="H112" s="29">
        <v>500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5079.408</v>
      </c>
      <c r="G114" s="21">
        <f>G115+G116+G117+G118</f>
        <v>1224.313</v>
      </c>
      <c r="H114" s="21">
        <f>H115+H116+H117+H118</f>
        <v>2886.2450000000003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5079.408</v>
      </c>
      <c r="G117" s="29">
        <f>G122</f>
        <v>1224.313</v>
      </c>
      <c r="H117" s="29">
        <f>H122</f>
        <v>2886.2450000000003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5079.408</v>
      </c>
      <c r="G119" s="21">
        <f>G120+G121+G122+G123</f>
        <v>1224.313</v>
      </c>
      <c r="H119" s="21">
        <f>H120+H121+H122+H123</f>
        <v>2886.2450000000003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5079.408</v>
      </c>
      <c r="G122" s="29">
        <v>1224.313</v>
      </c>
      <c r="H122" s="29">
        <f>50.112+2275.233+300+260.9</f>
        <v>2886.2450000000003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1563206.79279</v>
      </c>
      <c r="G124" s="28">
        <f>SUM(G125:G128)</f>
        <v>420828.63894</v>
      </c>
      <c r="H124" s="28">
        <f>SUM(H125:H128)</f>
        <v>449769.20685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117469.56442999998</v>
      </c>
      <c r="G125" s="47">
        <v>51392.92243</v>
      </c>
      <c r="H125" s="47">
        <f>H165+H175+H180+H190</f>
        <v>45095.58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1445533.13736</v>
      </c>
      <c r="G126" s="47">
        <v>369258.00551</v>
      </c>
      <c r="H126" s="47">
        <f>H136+H141+H146+H151+H156+H161+H171+H186+H191</f>
        <v>404647.24685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204.091</v>
      </c>
      <c r="G127" s="47">
        <f>G137+G142+G147+G152+G162+G172+G187+G192+G157</f>
        <v>177.711</v>
      </c>
      <c r="H127" s="47">
        <f>H137+H142+H147+H152+H162+H172+H187+H192+H157</f>
        <v>26.38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104401.223</v>
      </c>
      <c r="G129" s="28">
        <f>SUM(G130:G133)</f>
        <v>26226.994</v>
      </c>
      <c r="H129" s="28">
        <f>SUM(H130:H133)</f>
        <v>26075.663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 aca="true" t="shared" si="1" ref="F131:F132">G131+H131+I131+J131</f>
        <v>104197.132</v>
      </c>
      <c r="G131" s="23">
        <f>G136+G141</f>
        <v>26049.283</v>
      </c>
      <c r="H131" s="23">
        <f>H136+H141</f>
        <v>26049.283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3">
        <f t="shared" si="1"/>
        <v>204.091</v>
      </c>
      <c r="G132" s="42">
        <f>G142</f>
        <v>177.711</v>
      </c>
      <c r="H132" s="42">
        <f>H142</f>
        <v>26.38</v>
      </c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90606.2</v>
      </c>
      <c r="G134" s="28">
        <f>SUM(G135:G138)</f>
        <v>22651.55</v>
      </c>
      <c r="H134" s="28">
        <f>SUM(H135:H138)</f>
        <v>22651.55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90606.2</v>
      </c>
      <c r="G136" s="29">
        <v>22651.55</v>
      </c>
      <c r="H136" s="29">
        <v>22651.55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13795.023000000001</v>
      </c>
      <c r="G139" s="28">
        <f>SUM(G140:G143)</f>
        <v>3575.4440000000004</v>
      </c>
      <c r="H139" s="28">
        <f>SUM(H140:H143)</f>
        <v>3424.1130000000003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2" ref="F141:F142">G141+H141+I141+J141</f>
        <v>13590.932</v>
      </c>
      <c r="G141" s="29">
        <v>3397.733</v>
      </c>
      <c r="H141" s="29">
        <v>3397.733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2"/>
        <v>204.091</v>
      </c>
      <c r="G142" s="42">
        <v>177.711</v>
      </c>
      <c r="H142" s="42">
        <v>26.38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40369.723999999995</v>
      </c>
      <c r="G144" s="28">
        <f>SUM(G145:G148)</f>
        <v>9650.344</v>
      </c>
      <c r="H144" s="28">
        <f>SUM(H145:H148)</f>
        <v>9843.451000000001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40369.723999999995</v>
      </c>
      <c r="G146" s="29">
        <v>9650.344</v>
      </c>
      <c r="H146" s="29">
        <f>9839.716+3.735</f>
        <v>9843.451000000001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659783.98087</v>
      </c>
      <c r="G149" s="28">
        <f>SUM(G150:G153)</f>
        <v>156947.77687</v>
      </c>
      <c r="H149" s="28">
        <f>SUM(H150:H153)</f>
        <v>167612.068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659783.98087</v>
      </c>
      <c r="G151" s="29">
        <v>156947.77687</v>
      </c>
      <c r="H151" s="29">
        <v>167612.068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2812.6721500000003</v>
      </c>
      <c r="G154" s="28">
        <f>SUM(G155:G158)</f>
        <v>453.91715</v>
      </c>
      <c r="H154" s="28">
        <f>SUM(H155:H158)</f>
        <v>670.267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2812.6721500000003</v>
      </c>
      <c r="G156" s="29">
        <v>453.91715</v>
      </c>
      <c r="H156" s="29">
        <f>1332.814-662.547</f>
        <v>670.267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4132.14356</v>
      </c>
      <c r="G159" s="28">
        <f>SUM(G160:G163)</f>
        <v>982.5577</v>
      </c>
      <c r="H159" s="28">
        <f>SUM(H160:H163)</f>
        <v>977.8078600000001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4132.14356</v>
      </c>
      <c r="G161" s="29">
        <v>982.5577</v>
      </c>
      <c r="H161" s="29">
        <f>1023.562-213.62228+167.86814</f>
        <v>977.8078600000001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77226.636</v>
      </c>
      <c r="G164" s="49">
        <f>SUM(G165:G168)</f>
        <v>41020.323</v>
      </c>
      <c r="H164" s="49">
        <f>SUM(H165:H168)</f>
        <v>36206.313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77226.636</v>
      </c>
      <c r="G165" s="29">
        <v>41020.323</v>
      </c>
      <c r="H165" s="29">
        <f>48118.922-24646.277+7091.999+5641.669</f>
        <v>36206.313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494858.894</v>
      </c>
      <c r="G169" s="28">
        <f>SUM(G170:G173)</f>
        <v>102312.881</v>
      </c>
      <c r="H169" s="28">
        <f>SUM(H170:H173)</f>
        <v>132977.025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494858.894</v>
      </c>
      <c r="G171" s="29">
        <v>102312.881</v>
      </c>
      <c r="H171" s="29">
        <f>126633.054+4583.447+1760.524</f>
        <v>132977.025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136619.10499999998</v>
      </c>
      <c r="G184" s="28">
        <f>SUM(G185:G188)</f>
        <v>70403.362</v>
      </c>
      <c r="H184" s="28">
        <f>SUM(H185:H188)</f>
        <v>66215.743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136619.10499999998</v>
      </c>
      <c r="G186" s="29">
        <v>70403.362</v>
      </c>
      <c r="H186" s="29">
        <f>67325.116-33662.558+17435.544+3217.641+11900</f>
        <v>66215.743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3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3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1587936.89993</v>
      </c>
      <c r="G194" s="37">
        <f>G195+G196+G197+G198</f>
        <v>426799.18607999996</v>
      </c>
      <c r="H194" s="37">
        <f>H195+H196+H197+H198</f>
        <v>458693.13985000004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117469.56443</v>
      </c>
      <c r="G195" s="37">
        <f aca="true" t="shared" si="4" ref="G195:G196">G125</f>
        <v>51392.92243</v>
      </c>
      <c r="H195" s="37">
        <f aca="true" t="shared" si="5" ref="H195:H196">H125</f>
        <v>45095.58</v>
      </c>
      <c r="I195" s="37">
        <f aca="true" t="shared" si="6" ref="I195:I196">I125</f>
        <v>10284.836</v>
      </c>
      <c r="J195" s="37">
        <f aca="true" t="shared" si="7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1445533.13736</v>
      </c>
      <c r="G196" s="37">
        <f t="shared" si="4"/>
        <v>369258.00551</v>
      </c>
      <c r="H196" s="37">
        <f t="shared" si="5"/>
        <v>404647.24685</v>
      </c>
      <c r="I196" s="37">
        <f t="shared" si="6"/>
        <v>334489.491</v>
      </c>
      <c r="J196" s="37">
        <f t="shared" si="7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</f>
        <v>24934.19814</v>
      </c>
      <c r="G197" s="37">
        <f>G14+G109+G114+G142</f>
        <v>6148.25814</v>
      </c>
      <c r="H197" s="37">
        <f>H14+H109+H114+H127</f>
        <v>8950.313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2022-09-12T11:47:20Z</cp:lastPrinted>
  <dcterms:created xsi:type="dcterms:W3CDTF">2017-08-22T08:53:23Z</dcterms:created>
  <dcterms:modified xsi:type="dcterms:W3CDTF">2022-09-29T05:56:48Z</dcterms:modified>
  <cp:category/>
  <cp:version/>
  <cp:contentType/>
  <cp:contentStatus/>
  <cp:revision>394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